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95" yWindow="-285" windowWidth="8775" windowHeight="7560" activeTab="1"/>
  </bookViews>
  <sheets>
    <sheet name="Forecast2017-18" sheetId="1" r:id="rId1"/>
    <sheet name="Forecast 2018-19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19" i="2" l="1"/>
  <c r="C13" i="2"/>
  <c r="C27" i="2"/>
  <c r="C36" i="2"/>
  <c r="C40" i="2"/>
  <c r="C44" i="2"/>
  <c r="C49" i="2"/>
  <c r="C57" i="2"/>
  <c r="C59" i="2"/>
  <c r="C61" i="2"/>
  <c r="C67" i="2"/>
  <c r="C68" i="2"/>
  <c r="E66" i="2"/>
  <c r="E13" i="2"/>
  <c r="E27" i="2"/>
  <c r="E36" i="2"/>
  <c r="E40" i="2"/>
  <c r="E44" i="2"/>
  <c r="E57" i="2"/>
  <c r="E59" i="2"/>
  <c r="E61" i="2"/>
  <c r="E67" i="2"/>
  <c r="E68" i="2"/>
  <c r="F66" i="2"/>
  <c r="F13" i="2"/>
  <c r="F27" i="2"/>
  <c r="F36" i="2"/>
  <c r="F40" i="2"/>
  <c r="F44" i="2"/>
  <c r="F57" i="2"/>
  <c r="F59" i="2"/>
  <c r="F61" i="2"/>
  <c r="F67" i="2"/>
  <c r="F68" i="2"/>
  <c r="D13" i="2"/>
  <c r="D27" i="2"/>
  <c r="D57" i="2"/>
  <c r="D36" i="2"/>
  <c r="D40" i="2"/>
  <c r="D44" i="2"/>
  <c r="D59" i="2"/>
  <c r="D61" i="2"/>
  <c r="D67" i="2"/>
  <c r="D66" i="2"/>
  <c r="F48" i="1"/>
  <c r="E48" i="1"/>
  <c r="D48" i="1"/>
  <c r="C48" i="1"/>
  <c r="F40" i="1"/>
  <c r="E40" i="1"/>
  <c r="D40" i="1"/>
  <c r="C40" i="1"/>
  <c r="F36" i="1"/>
  <c r="E36" i="1"/>
  <c r="D36" i="1"/>
  <c r="C36" i="1"/>
  <c r="F26" i="1"/>
  <c r="F50" i="1"/>
  <c r="E26" i="1"/>
  <c r="E50" i="1"/>
  <c r="D26" i="1"/>
  <c r="D50" i="1"/>
  <c r="C26" i="1"/>
  <c r="C50" i="1"/>
  <c r="F12" i="1"/>
  <c r="E12" i="1"/>
  <c r="D12" i="1"/>
  <c r="D52" i="1"/>
  <c r="D58" i="1"/>
  <c r="C12" i="1"/>
  <c r="C52" i="1"/>
  <c r="C58" i="1"/>
  <c r="C59" i="1"/>
  <c r="E52" i="1"/>
  <c r="E58" i="1"/>
  <c r="F52" i="1"/>
  <c r="F58" i="1"/>
  <c r="E57" i="1"/>
  <c r="E59" i="1"/>
  <c r="F57" i="1"/>
  <c r="F59" i="1"/>
  <c r="D57" i="1"/>
  <c r="D59" i="1"/>
  <c r="D68" i="2"/>
</calcChain>
</file>

<file path=xl/sharedStrings.xml><?xml version="1.0" encoding="utf-8"?>
<sst xmlns="http://schemas.openxmlformats.org/spreadsheetml/2006/main" count="189" uniqueCount="74">
  <si>
    <t>Asthal Parish Accounts : Forecast Year Ended 31 March 2018</t>
  </si>
  <si>
    <t>INCOME &amp; EXPENDITURE ACCOUNT</t>
  </si>
  <si>
    <t xml:space="preserve">Actual </t>
  </si>
  <si>
    <t>Budget</t>
  </si>
  <si>
    <t>Forecast</t>
  </si>
  <si>
    <t>Y/E 31 March 2016</t>
  </si>
  <si>
    <t>Y/e 31 March 2017</t>
  </si>
  <si>
    <t>Y/E 31 March 2017</t>
  </si>
  <si>
    <t>Y/E 31 March 2018</t>
  </si>
  <si>
    <t>ORDINARY ACTIVITY</t>
  </si>
  <si>
    <t>£</t>
  </si>
  <si>
    <t>INCOME</t>
  </si>
  <si>
    <t>Precept</t>
  </si>
  <si>
    <t>Interest on bank accounts</t>
  </si>
  <si>
    <t>Allotment rents</t>
  </si>
  <si>
    <t>Defib Grant</t>
  </si>
  <si>
    <t>VAT receipt</t>
  </si>
  <si>
    <t>Total income</t>
  </si>
  <si>
    <t>EXPENDITURE</t>
  </si>
  <si>
    <t>General Administration</t>
  </si>
  <si>
    <t>Clerk's salary &amp; expenses</t>
  </si>
  <si>
    <t>OALC subscription</t>
  </si>
  <si>
    <t>OALC Course</t>
  </si>
  <si>
    <t>Local Council insurance</t>
  </si>
  <si>
    <t>Friends of Wychwood subscription</t>
  </si>
  <si>
    <t>Audit fee</t>
  </si>
  <si>
    <t>WODC election expenses</t>
  </si>
  <si>
    <t xml:space="preserve">    -   </t>
  </si>
  <si>
    <t>Asthall Leigh Memorial Hall rent</t>
  </si>
  <si>
    <t>Road salt</t>
  </si>
  <si>
    <t xml:space="preserve">   - </t>
  </si>
  <si>
    <t>Website</t>
  </si>
  <si>
    <t xml:space="preserve">  -  </t>
  </si>
  <si>
    <t>Total general admin expenses</t>
  </si>
  <si>
    <t>s 137 payments</t>
  </si>
  <si>
    <t>Cotswold Conservation Board</t>
  </si>
  <si>
    <t>Thames Valley &amp; Chiltern Air Ambulance Trust</t>
  </si>
  <si>
    <t>Volunteer Link Up</t>
  </si>
  <si>
    <t>The Chronicle</t>
  </si>
  <si>
    <t>Wychwood Projects</t>
  </si>
  <si>
    <t xml:space="preserve">             -  </t>
  </si>
  <si>
    <t>Other- Villager</t>
  </si>
  <si>
    <t>Total s 137 payments</t>
  </si>
  <si>
    <t>s 142(2A) payments</t>
  </si>
  <si>
    <t>Citizens Advice Bureau</t>
  </si>
  <si>
    <t>Total s142(2A) payments</t>
  </si>
  <si>
    <t>Capital / other expenditure</t>
  </si>
  <si>
    <t>Grant to ALMH-Defib</t>
  </si>
  <si>
    <t>Defibrilators</t>
  </si>
  <si>
    <t>Notice board</t>
  </si>
  <si>
    <t>Flood defences (Fordwells)</t>
  </si>
  <si>
    <t>Contingency</t>
  </si>
  <si>
    <t>Total capital expenditure</t>
  </si>
  <si>
    <t>Total expenditure</t>
  </si>
  <si>
    <t>SURPLUS FOR THE YEAR ON ORDINARY ACTIVITY</t>
  </si>
  <si>
    <t>RESERVES</t>
  </si>
  <si>
    <t>Balance b/f at 1 April</t>
  </si>
  <si>
    <t>Add surplus for year</t>
  </si>
  <si>
    <t>Balance c/f at 31 March</t>
  </si>
  <si>
    <t>Action for Carers</t>
  </si>
  <si>
    <t>Actual</t>
  </si>
  <si>
    <t>Donations to training</t>
  </si>
  <si>
    <t>s27(Local Gov and Rating act 1997) payment</t>
  </si>
  <si>
    <t>Villager Community Bus</t>
  </si>
  <si>
    <t>Total s27 payments</t>
  </si>
  <si>
    <t>s234(Public Health Act 1936) payment</t>
  </si>
  <si>
    <t>South Central Ambulance Service</t>
  </si>
  <si>
    <t>Total s234 payments</t>
  </si>
  <si>
    <t>Bench</t>
  </si>
  <si>
    <t>-</t>
  </si>
  <si>
    <t>Y/E 31 March 2019</t>
  </si>
  <si>
    <t xml:space="preserve"> - </t>
  </si>
  <si>
    <t xml:space="preserve"> -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</si>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</sst>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#,##0.00;[Red]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64" fontId="5" fillId="0" borderId="0" xfId="1" applyNumberFormat="1" applyFont="1" applyAlignment="1">
      <alignment horizontal="right" vertical="top" wrapText="1"/>
    </xf>
    <xf numFmtId="2" fontId="5" fillId="0" borderId="0" xfId="1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4" fontId="0" fillId="0" borderId="0" xfId="1" applyNumberFormat="1" applyFont="1" applyAlignment="1">
      <alignment vertical="top"/>
    </xf>
    <xf numFmtId="2" fontId="0" fillId="0" borderId="0" xfId="0" applyNumberFormat="1" applyAlignment="1">
      <alignment vertical="top"/>
    </xf>
    <xf numFmtId="43" fontId="0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165" fontId="0" fillId="0" borderId="0" xfId="1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2" fontId="5" fillId="0" borderId="0" xfId="1" applyNumberFormat="1" applyFont="1" applyAlignment="1">
      <alignment horizontal="right" vertical="top"/>
    </xf>
    <xf numFmtId="165" fontId="5" fillId="0" borderId="0" xfId="1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2" fontId="0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vertical="top"/>
    </xf>
    <xf numFmtId="165" fontId="5" fillId="0" borderId="0" xfId="1" applyNumberFormat="1" applyFont="1" applyAlignment="1">
      <alignment vertical="top"/>
    </xf>
    <xf numFmtId="164" fontId="6" fillId="0" borderId="0" xfId="1" applyNumberFormat="1" applyFont="1" applyAlignment="1">
      <alignment horizontal="right" vertical="top"/>
    </xf>
    <xf numFmtId="2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6" fontId="0" fillId="0" borderId="0" xfId="0" applyNumberFormat="1"/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horizontal="right" vertical="top"/>
    </xf>
    <xf numFmtId="165" fontId="0" fillId="0" borderId="0" xfId="0" applyNumberFormat="1"/>
    <xf numFmtId="2" fontId="0" fillId="0" borderId="0" xfId="0" applyNumberFormat="1"/>
    <xf numFmtId="0" fontId="7" fillId="0" borderId="0" xfId="0" applyFont="1" applyAlignment="1">
      <alignment horizontal="left" vertical="top"/>
    </xf>
    <xf numFmtId="164" fontId="7" fillId="0" borderId="0" xfId="1" applyNumberFormat="1" applyFont="1" applyAlignment="1">
      <alignment horizontal="right" vertical="top"/>
    </xf>
    <xf numFmtId="43" fontId="7" fillId="0" borderId="0" xfId="1" applyNumberFormat="1" applyFont="1" applyAlignment="1">
      <alignment horizontal="right" vertical="top"/>
    </xf>
    <xf numFmtId="43" fontId="5" fillId="0" borderId="0" xfId="1" applyNumberFormat="1" applyFont="1" applyAlignment="1">
      <alignment horizontal="right" vertical="top"/>
    </xf>
    <xf numFmtId="43" fontId="3" fillId="0" borderId="0" xfId="1" applyNumberFormat="1" applyFont="1" applyAlignment="1">
      <alignment horizontal="right" vertical="top"/>
    </xf>
    <xf numFmtId="166" fontId="3" fillId="0" borderId="0" xfId="1" applyNumberFormat="1" applyFont="1" applyAlignment="1">
      <alignment horizontal="right" vertical="top"/>
    </xf>
    <xf numFmtId="2" fontId="0" fillId="0" borderId="0" xfId="0" applyNumberForma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9" fillId="0" borderId="0" xfId="0" applyFont="1"/>
    <xf numFmtId="164" fontId="9" fillId="0" borderId="0" xfId="1" applyNumberFormat="1" applyFont="1" applyAlignment="1">
      <alignment horizontal="right" vertical="top"/>
    </xf>
    <xf numFmtId="0" fontId="9" fillId="0" borderId="0" xfId="0" applyFont="1" applyAlignment="1">
      <alignment horizontal="right"/>
    </xf>
    <xf numFmtId="164" fontId="8" fillId="0" borderId="0" xfId="1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165" fontId="9" fillId="0" borderId="0" xfId="1" applyNumberFormat="1" applyFont="1" applyAlignment="1">
      <alignment horizontal="right" vertical="top"/>
    </xf>
    <xf numFmtId="2" fontId="9" fillId="0" borderId="0" xfId="0" applyNumberFormat="1" applyFont="1"/>
    <xf numFmtId="166" fontId="9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1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0" fillId="0" borderId="0" xfId="1" applyNumberFormat="1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sqref="A1:F69"/>
    </sheetView>
  </sheetViews>
  <sheetFormatPr defaultRowHeight="15" x14ac:dyDescent="0.25"/>
  <cols>
    <col min="3" max="3" width="11.7109375" customWidth="1"/>
    <col min="4" max="4" width="12.42578125" customWidth="1"/>
    <col min="5" max="5" width="11.85546875" customWidth="1"/>
    <col min="6" max="6" width="13.42578125" customWidth="1"/>
  </cols>
  <sheetData>
    <row r="1" spans="1:6" ht="15.75" x14ac:dyDescent="0.25">
      <c r="A1" s="1" t="s">
        <v>0</v>
      </c>
      <c r="B1" s="2"/>
      <c r="C1" s="3"/>
      <c r="D1" s="4"/>
      <c r="E1" s="5"/>
      <c r="F1" s="6"/>
    </row>
    <row r="2" spans="1:6" x14ac:dyDescent="0.25">
      <c r="A2" s="7"/>
      <c r="B2" s="8"/>
      <c r="C2" s="9"/>
      <c r="D2" s="10"/>
      <c r="E2" s="11"/>
      <c r="F2" s="12"/>
    </row>
    <row r="3" spans="1:6" x14ac:dyDescent="0.25">
      <c r="A3" s="13" t="s">
        <v>1</v>
      </c>
      <c r="B3" s="14"/>
      <c r="C3" s="4" t="s">
        <v>2</v>
      </c>
      <c r="D3" s="6" t="s">
        <v>3</v>
      </c>
      <c r="E3" s="15" t="s">
        <v>4</v>
      </c>
      <c r="F3" s="6" t="s">
        <v>3</v>
      </c>
    </row>
    <row r="4" spans="1:6" ht="25.5" x14ac:dyDescent="0.25">
      <c r="A4" s="13"/>
      <c r="B4" s="14"/>
      <c r="C4" s="10" t="s">
        <v>5</v>
      </c>
      <c r="D4" s="12" t="s">
        <v>6</v>
      </c>
      <c r="E4" s="11" t="s">
        <v>7</v>
      </c>
      <c r="F4" s="12" t="s">
        <v>8</v>
      </c>
    </row>
    <row r="5" spans="1:6" x14ac:dyDescent="0.25">
      <c r="A5" s="16" t="s">
        <v>9</v>
      </c>
      <c r="B5" s="17"/>
      <c r="C5" s="18" t="s">
        <v>10</v>
      </c>
      <c r="D5" s="18" t="s">
        <v>10</v>
      </c>
      <c r="E5" s="19" t="s">
        <v>10</v>
      </c>
      <c r="F5" s="18" t="s">
        <v>10</v>
      </c>
    </row>
    <row r="6" spans="1:6" x14ac:dyDescent="0.25">
      <c r="A6" s="20" t="s">
        <v>11</v>
      </c>
      <c r="B6" s="21"/>
      <c r="C6" s="22"/>
      <c r="D6" s="8"/>
      <c r="E6" s="23"/>
      <c r="F6" s="8"/>
    </row>
    <row r="7" spans="1:6" x14ac:dyDescent="0.25">
      <c r="A7" s="7" t="s">
        <v>12</v>
      </c>
      <c r="B7" s="8"/>
      <c r="C7" s="24">
        <v>2022.43</v>
      </c>
      <c r="D7" s="9">
        <v>2000</v>
      </c>
      <c r="E7" s="23">
        <v>2000</v>
      </c>
      <c r="F7" s="8">
        <v>2300</v>
      </c>
    </row>
    <row r="8" spans="1:6" x14ac:dyDescent="0.25">
      <c r="A8" s="7" t="s">
        <v>13</v>
      </c>
      <c r="B8" s="8"/>
      <c r="C8" s="24">
        <v>0</v>
      </c>
      <c r="D8" s="9">
        <v>0</v>
      </c>
      <c r="E8" s="23"/>
      <c r="F8" s="8"/>
    </row>
    <row r="9" spans="1:6" x14ac:dyDescent="0.25">
      <c r="A9" s="7" t="s">
        <v>14</v>
      </c>
      <c r="B9" s="8"/>
      <c r="C9" s="24">
        <v>120</v>
      </c>
      <c r="D9" s="9">
        <v>120</v>
      </c>
      <c r="E9" s="23">
        <v>120</v>
      </c>
      <c r="F9" s="8">
        <v>100</v>
      </c>
    </row>
    <row r="10" spans="1:6" x14ac:dyDescent="0.25">
      <c r="A10" s="7" t="s">
        <v>15</v>
      </c>
      <c r="B10" s="8"/>
      <c r="C10" s="24"/>
      <c r="D10" s="9"/>
      <c r="E10" s="23">
        <v>2863.5</v>
      </c>
      <c r="F10" s="8"/>
    </row>
    <row r="11" spans="1:6" x14ac:dyDescent="0.25">
      <c r="A11" s="7" t="s">
        <v>16</v>
      </c>
      <c r="B11" s="8"/>
      <c r="C11" s="9"/>
      <c r="D11" s="9">
        <v>0</v>
      </c>
      <c r="E11" s="23"/>
      <c r="F11" s="8"/>
    </row>
    <row r="12" spans="1:6" x14ac:dyDescent="0.25">
      <c r="A12" s="20" t="s">
        <v>17</v>
      </c>
      <c r="B12" s="21"/>
      <c r="C12" s="25">
        <f>SUM(C7:C11)</f>
        <v>2142.4300000000003</v>
      </c>
      <c r="D12" s="25">
        <f>SUM(D7:D11)</f>
        <v>2120</v>
      </c>
      <c r="E12" s="15">
        <f>SUM(E7:E11)</f>
        <v>4983.5</v>
      </c>
      <c r="F12" s="21">
        <f>SUM(F7:F11)</f>
        <v>2400</v>
      </c>
    </row>
    <row r="13" spans="1:6" x14ac:dyDescent="0.25">
      <c r="A13" s="7"/>
      <c r="B13" s="8"/>
      <c r="C13" s="9"/>
      <c r="D13" s="26"/>
      <c r="E13" s="23"/>
      <c r="F13" s="8"/>
    </row>
    <row r="14" spans="1:6" x14ac:dyDescent="0.25">
      <c r="A14" s="20" t="s">
        <v>18</v>
      </c>
      <c r="B14" s="21"/>
      <c r="C14" s="9"/>
      <c r="D14" s="26"/>
      <c r="E14" s="23"/>
      <c r="F14" s="8"/>
    </row>
    <row r="15" spans="1:6" x14ac:dyDescent="0.25">
      <c r="A15" s="16" t="s">
        <v>19</v>
      </c>
      <c r="B15" s="17"/>
      <c r="C15" s="9"/>
      <c r="D15" s="26"/>
      <c r="E15" s="23"/>
      <c r="F15" s="8"/>
    </row>
    <row r="16" spans="1:6" x14ac:dyDescent="0.25">
      <c r="A16" s="7" t="s">
        <v>20</v>
      </c>
      <c r="B16" s="8"/>
      <c r="C16" s="9">
        <v>647.27</v>
      </c>
      <c r="D16" s="26">
        <v>700</v>
      </c>
      <c r="E16" s="23">
        <v>700</v>
      </c>
      <c r="F16" s="8">
        <v>700</v>
      </c>
    </row>
    <row r="17" spans="1:6" x14ac:dyDescent="0.25">
      <c r="A17" s="7" t="s">
        <v>21</v>
      </c>
      <c r="B17" s="8"/>
      <c r="C17" s="9">
        <v>137.07</v>
      </c>
      <c r="D17" s="26">
        <v>135</v>
      </c>
      <c r="E17" s="23">
        <v>137</v>
      </c>
      <c r="F17" s="8">
        <v>137</v>
      </c>
    </row>
    <row r="18" spans="1:6" x14ac:dyDescent="0.25">
      <c r="A18" s="7" t="s">
        <v>22</v>
      </c>
      <c r="B18" s="8"/>
      <c r="C18" s="9">
        <v>78</v>
      </c>
      <c r="D18" s="26"/>
      <c r="E18" s="23"/>
      <c r="F18" s="8"/>
    </row>
    <row r="19" spans="1:6" x14ac:dyDescent="0.25">
      <c r="A19" s="7" t="s">
        <v>23</v>
      </c>
      <c r="B19" s="8"/>
      <c r="C19" s="9">
        <v>344.52</v>
      </c>
      <c r="D19" s="26">
        <v>350</v>
      </c>
      <c r="E19" s="23">
        <v>350</v>
      </c>
      <c r="F19" s="8">
        <v>350</v>
      </c>
    </row>
    <row r="20" spans="1:6" x14ac:dyDescent="0.25">
      <c r="A20" s="7" t="s">
        <v>24</v>
      </c>
      <c r="B20" s="8"/>
      <c r="C20" s="9">
        <v>0</v>
      </c>
      <c r="D20" s="9">
        <v>0</v>
      </c>
      <c r="E20" s="23"/>
      <c r="F20" s="8"/>
    </row>
    <row r="21" spans="1:6" x14ac:dyDescent="0.25">
      <c r="A21" s="7" t="s">
        <v>25</v>
      </c>
      <c r="B21" s="8"/>
      <c r="C21" s="9">
        <v>0</v>
      </c>
      <c r="D21" s="9">
        <v>0</v>
      </c>
      <c r="E21" s="23"/>
      <c r="F21" s="8"/>
    </row>
    <row r="22" spans="1:6" x14ac:dyDescent="0.25">
      <c r="A22" s="7" t="s">
        <v>26</v>
      </c>
      <c r="B22" s="8"/>
      <c r="C22" s="9">
        <v>72.33</v>
      </c>
      <c r="D22" s="9" t="s">
        <v>27</v>
      </c>
      <c r="E22" s="23"/>
      <c r="F22" s="8"/>
    </row>
    <row r="23" spans="1:6" x14ac:dyDescent="0.25">
      <c r="A23" s="7" t="s">
        <v>28</v>
      </c>
      <c r="B23" s="8"/>
      <c r="C23" s="9">
        <v>50</v>
      </c>
      <c r="D23" s="9">
        <v>50</v>
      </c>
      <c r="E23" s="23">
        <v>50</v>
      </c>
      <c r="F23" s="8">
        <v>50</v>
      </c>
    </row>
    <row r="24" spans="1:6" x14ac:dyDescent="0.25">
      <c r="A24" s="7" t="s">
        <v>29</v>
      </c>
      <c r="B24" s="8"/>
      <c r="C24" s="9">
        <v>0</v>
      </c>
      <c r="D24" s="9">
        <v>100</v>
      </c>
      <c r="E24" s="27" t="s">
        <v>30</v>
      </c>
      <c r="F24" s="17" t="s">
        <v>30</v>
      </c>
    </row>
    <row r="25" spans="1:6" x14ac:dyDescent="0.25">
      <c r="A25" s="7" t="s">
        <v>31</v>
      </c>
      <c r="B25" s="8"/>
      <c r="C25" s="9" t="s">
        <v>32</v>
      </c>
      <c r="D25" s="9" t="s">
        <v>32</v>
      </c>
      <c r="E25" s="28">
        <v>360</v>
      </c>
      <c r="F25" s="29">
        <v>120</v>
      </c>
    </row>
    <row r="26" spans="1:6" x14ac:dyDescent="0.25">
      <c r="A26" s="16" t="s">
        <v>33</v>
      </c>
      <c r="B26" s="17"/>
      <c r="C26" s="30">
        <f>SUM(C16:C24)</f>
        <v>1329.1899999999998</v>
      </c>
      <c r="D26" s="30">
        <f>SUM(D16:D24)</f>
        <v>1335</v>
      </c>
      <c r="E26" s="31">
        <f>SUM(E16:E25)</f>
        <v>1597</v>
      </c>
      <c r="F26" s="30">
        <f>SUM(F16:F25)</f>
        <v>1357</v>
      </c>
    </row>
    <row r="27" spans="1:6" x14ac:dyDescent="0.25">
      <c r="A27" s="7"/>
      <c r="B27" s="8"/>
      <c r="C27" s="9"/>
      <c r="D27" s="26"/>
      <c r="E27" s="27"/>
      <c r="F27" s="17"/>
    </row>
    <row r="28" spans="1:6" x14ac:dyDescent="0.25">
      <c r="A28" s="16" t="s">
        <v>34</v>
      </c>
      <c r="B28" s="17"/>
      <c r="C28" s="30"/>
      <c r="D28" s="32"/>
      <c r="E28" s="27"/>
      <c r="F28" s="17"/>
    </row>
    <row r="29" spans="1:6" x14ac:dyDescent="0.25">
      <c r="A29" s="33" t="s">
        <v>35</v>
      </c>
      <c r="B29" s="17"/>
      <c r="C29" s="9">
        <v>50</v>
      </c>
      <c r="D29" s="9">
        <v>50</v>
      </c>
      <c r="E29" s="23">
        <v>50</v>
      </c>
      <c r="F29" s="8">
        <v>50</v>
      </c>
    </row>
    <row r="30" spans="1:6" x14ac:dyDescent="0.25">
      <c r="A30" s="7" t="s">
        <v>59</v>
      </c>
      <c r="B30" s="8"/>
      <c r="C30" s="9">
        <v>45</v>
      </c>
      <c r="D30" s="9">
        <v>45</v>
      </c>
      <c r="E30" s="23">
        <v>45</v>
      </c>
      <c r="F30" s="8">
        <v>45</v>
      </c>
    </row>
    <row r="31" spans="1:6" x14ac:dyDescent="0.25">
      <c r="A31" s="7" t="s">
        <v>36</v>
      </c>
      <c r="B31" s="8"/>
      <c r="C31" s="9">
        <v>45</v>
      </c>
      <c r="D31" s="9">
        <v>45</v>
      </c>
      <c r="E31" s="23">
        <v>45</v>
      </c>
      <c r="F31" s="8">
        <v>45</v>
      </c>
    </row>
    <row r="32" spans="1:6" x14ac:dyDescent="0.25">
      <c r="A32" s="7" t="s">
        <v>37</v>
      </c>
      <c r="B32" s="8"/>
      <c r="C32" s="9">
        <v>45</v>
      </c>
      <c r="D32" s="9">
        <v>45</v>
      </c>
      <c r="E32" s="23">
        <v>45</v>
      </c>
      <c r="F32" s="8">
        <v>45</v>
      </c>
    </row>
    <row r="33" spans="1:6" x14ac:dyDescent="0.25">
      <c r="A33" s="7" t="s">
        <v>38</v>
      </c>
      <c r="B33" s="8"/>
      <c r="C33" s="9">
        <v>0</v>
      </c>
      <c r="D33" s="9">
        <v>0</v>
      </c>
      <c r="E33" s="23" t="s">
        <v>27</v>
      </c>
      <c r="F33" s="8" t="s">
        <v>27</v>
      </c>
    </row>
    <row r="34" spans="1:6" x14ac:dyDescent="0.25">
      <c r="A34" s="7" t="s">
        <v>39</v>
      </c>
      <c r="B34" s="8"/>
      <c r="C34" s="9">
        <v>45</v>
      </c>
      <c r="D34" s="9">
        <v>45</v>
      </c>
      <c r="E34" s="23">
        <v>45</v>
      </c>
      <c r="F34" s="8" t="s">
        <v>40</v>
      </c>
    </row>
    <row r="35" spans="1:6" x14ac:dyDescent="0.25">
      <c r="A35" s="7" t="s">
        <v>41</v>
      </c>
      <c r="B35" s="8"/>
      <c r="C35" s="9">
        <v>0</v>
      </c>
      <c r="D35" s="9">
        <v>45</v>
      </c>
      <c r="E35" s="28">
        <v>50</v>
      </c>
      <c r="F35" s="29">
        <v>50</v>
      </c>
    </row>
    <row r="36" spans="1:6" x14ac:dyDescent="0.25">
      <c r="A36" s="16" t="s">
        <v>42</v>
      </c>
      <c r="B36" s="17"/>
      <c r="C36" s="30">
        <f>SUM(C29:C35)</f>
        <v>230</v>
      </c>
      <c r="D36" s="30">
        <f t="shared" ref="D36:F36" si="0">SUM(D29:D35)</f>
        <v>275</v>
      </c>
      <c r="E36" s="31">
        <f t="shared" si="0"/>
        <v>280</v>
      </c>
      <c r="F36" s="30">
        <f t="shared" si="0"/>
        <v>235</v>
      </c>
    </row>
    <row r="37" spans="1:6" x14ac:dyDescent="0.25">
      <c r="A37" s="7"/>
      <c r="B37" s="8"/>
      <c r="C37" s="9"/>
      <c r="D37" s="26"/>
      <c r="E37" s="23"/>
      <c r="F37" s="8"/>
    </row>
    <row r="38" spans="1:6" x14ac:dyDescent="0.25">
      <c r="A38" s="16" t="s">
        <v>43</v>
      </c>
      <c r="B38" s="17"/>
      <c r="C38" s="9"/>
      <c r="D38" s="26"/>
      <c r="E38" s="23"/>
      <c r="F38" s="8"/>
    </row>
    <row r="39" spans="1:6" x14ac:dyDescent="0.25">
      <c r="A39" s="7" t="s">
        <v>44</v>
      </c>
      <c r="B39" s="8"/>
      <c r="C39" s="9">
        <v>45</v>
      </c>
      <c r="D39" s="26">
        <v>45</v>
      </c>
      <c r="E39" s="23">
        <v>45</v>
      </c>
      <c r="F39" s="8">
        <v>45</v>
      </c>
    </row>
    <row r="40" spans="1:6" x14ac:dyDescent="0.25">
      <c r="A40" s="16" t="s">
        <v>45</v>
      </c>
      <c r="B40" s="17"/>
      <c r="C40" s="30">
        <f>SUM(C39:C39)</f>
        <v>45</v>
      </c>
      <c r="D40" s="32">
        <f>SUM(D39:D39)</f>
        <v>45</v>
      </c>
      <c r="E40" s="31">
        <f>SUM(E39:E39)</f>
        <v>45</v>
      </c>
      <c r="F40" s="32">
        <f>SUM(F39:F39)</f>
        <v>45</v>
      </c>
    </row>
    <row r="41" spans="1:6" x14ac:dyDescent="0.25">
      <c r="A41" s="7"/>
      <c r="B41" s="8"/>
      <c r="C41" s="9"/>
      <c r="D41" s="26"/>
      <c r="E41" s="34"/>
      <c r="F41" s="26"/>
    </row>
    <row r="42" spans="1:6" x14ac:dyDescent="0.25">
      <c r="A42" s="16" t="s">
        <v>46</v>
      </c>
      <c r="B42" s="17"/>
      <c r="C42" s="35"/>
      <c r="D42" s="36"/>
      <c r="E42" s="34"/>
      <c r="F42" s="26"/>
    </row>
    <row r="43" spans="1:6" x14ac:dyDescent="0.25">
      <c r="A43" s="33" t="s">
        <v>47</v>
      </c>
      <c r="B43" s="29"/>
      <c r="C43" s="9">
        <v>250</v>
      </c>
      <c r="D43" s="9">
        <v>0</v>
      </c>
      <c r="E43" s="34"/>
      <c r="F43" s="26"/>
    </row>
    <row r="44" spans="1:6" x14ac:dyDescent="0.25">
      <c r="A44" s="33" t="s">
        <v>48</v>
      </c>
      <c r="B44" s="29"/>
      <c r="C44" s="9"/>
      <c r="D44" s="9"/>
      <c r="E44" s="34">
        <v>3700</v>
      </c>
      <c r="F44" s="26">
        <v>200</v>
      </c>
    </row>
    <row r="45" spans="1:6" x14ac:dyDescent="0.25">
      <c r="A45" s="33" t="s">
        <v>49</v>
      </c>
      <c r="B45" s="29"/>
      <c r="C45" s="9"/>
      <c r="D45" s="37">
        <v>600</v>
      </c>
      <c r="E45" s="34">
        <v>950</v>
      </c>
      <c r="F45" s="26"/>
    </row>
    <row r="46" spans="1:6" x14ac:dyDescent="0.25">
      <c r="A46" s="33" t="s">
        <v>50</v>
      </c>
      <c r="B46" s="29"/>
      <c r="C46" s="9">
        <v>180</v>
      </c>
      <c r="D46" s="37">
        <v>0</v>
      </c>
      <c r="E46" s="28"/>
      <c r="F46" s="29"/>
    </row>
    <row r="47" spans="1:6" x14ac:dyDescent="0.25">
      <c r="A47" s="33" t="s">
        <v>51</v>
      </c>
      <c r="B47" s="29"/>
      <c r="C47" s="9">
        <v>0</v>
      </c>
      <c r="D47" s="9">
        <v>500</v>
      </c>
      <c r="E47" s="28">
        <v>500</v>
      </c>
      <c r="F47" s="17">
        <v>500</v>
      </c>
    </row>
    <row r="48" spans="1:6" x14ac:dyDescent="0.25">
      <c r="A48" s="16" t="s">
        <v>52</v>
      </c>
      <c r="B48" s="17"/>
      <c r="C48" s="30">
        <f>+SUM(C43:C47)</f>
        <v>430</v>
      </c>
      <c r="D48" s="30">
        <f>+SUM(D43:D47)</f>
        <v>1100</v>
      </c>
      <c r="E48" s="31">
        <f>+SUM(E43:E47)</f>
        <v>5150</v>
      </c>
      <c r="F48" s="30">
        <f>+SUM(F43:F47)</f>
        <v>700</v>
      </c>
    </row>
    <row r="49" spans="1:6" x14ac:dyDescent="0.25">
      <c r="A49" s="7"/>
      <c r="B49" s="8"/>
      <c r="C49" s="9"/>
      <c r="D49" s="26"/>
      <c r="E49" s="15"/>
      <c r="F49" s="21"/>
    </row>
    <row r="50" spans="1:6" x14ac:dyDescent="0.25">
      <c r="A50" s="20" t="s">
        <v>53</v>
      </c>
      <c r="B50" s="21"/>
      <c r="C50" s="4">
        <f>+C26+C36+C40+C48</f>
        <v>2034.1899999999998</v>
      </c>
      <c r="D50" s="25">
        <f>+D26+D36+D40+D48</f>
        <v>2755</v>
      </c>
      <c r="E50" s="38">
        <f>+E26+E36+E40+E48</f>
        <v>7072</v>
      </c>
      <c r="F50" s="25">
        <f>+F26+F36+F40+F48</f>
        <v>2337</v>
      </c>
    </row>
    <row r="51" spans="1:6" x14ac:dyDescent="0.25">
      <c r="A51" s="20"/>
      <c r="B51" s="21"/>
      <c r="C51" s="4"/>
      <c r="D51" s="25"/>
      <c r="E51" s="15"/>
      <c r="F51" s="21"/>
    </row>
    <row r="52" spans="1:6" x14ac:dyDescent="0.25">
      <c r="A52" s="20" t="s">
        <v>54</v>
      </c>
      <c r="B52" s="21"/>
      <c r="C52" s="25">
        <f>C12-C50</f>
        <v>108.24000000000046</v>
      </c>
      <c r="D52" s="25">
        <f>D12-D50</f>
        <v>-635</v>
      </c>
      <c r="E52" s="25">
        <f>E12-E50</f>
        <v>-2088.5</v>
      </c>
      <c r="F52" s="25">
        <f>F12-F50</f>
        <v>63</v>
      </c>
    </row>
    <row r="53" spans="1:6" x14ac:dyDescent="0.25">
      <c r="A53" s="20"/>
      <c r="B53" s="21"/>
      <c r="C53" s="4"/>
      <c r="D53" s="25"/>
      <c r="E53" s="23"/>
      <c r="F53" s="8"/>
    </row>
    <row r="54" spans="1:6" x14ac:dyDescent="0.25">
      <c r="A54" s="39"/>
      <c r="B54" s="40"/>
      <c r="C54" s="4"/>
      <c r="D54" s="8"/>
      <c r="E54" s="23"/>
      <c r="F54" s="8"/>
    </row>
    <row r="55" spans="1:6" x14ac:dyDescent="0.25">
      <c r="A55" s="13" t="s">
        <v>55</v>
      </c>
      <c r="B55" s="21"/>
      <c r="C55" s="6" t="s">
        <v>10</v>
      </c>
      <c r="D55" s="8"/>
      <c r="E55" s="23"/>
      <c r="F55" s="8"/>
    </row>
    <row r="56" spans="1:6" x14ac:dyDescent="0.25">
      <c r="A56" s="7"/>
      <c r="B56" s="8"/>
      <c r="C56" s="41"/>
      <c r="D56" s="8"/>
      <c r="E56" s="23"/>
      <c r="F56" s="8"/>
    </row>
    <row r="57" spans="1:6" x14ac:dyDescent="0.25">
      <c r="A57" s="20" t="s">
        <v>56</v>
      </c>
      <c r="B57" s="21"/>
      <c r="C57" s="42">
        <v>3693.88</v>
      </c>
      <c r="D57" s="43">
        <f>C59</f>
        <v>3802.1200000000008</v>
      </c>
      <c r="E57" s="23">
        <f>C59</f>
        <v>3802.1200000000008</v>
      </c>
      <c r="F57" s="44">
        <f>E59</f>
        <v>1713.6200000000008</v>
      </c>
    </row>
    <row r="58" spans="1:6" x14ac:dyDescent="0.25">
      <c r="A58" s="7" t="s">
        <v>57</v>
      </c>
      <c r="B58" s="8"/>
      <c r="C58" s="45">
        <f>C52</f>
        <v>108.24000000000046</v>
      </c>
      <c r="D58" s="46">
        <f>D52</f>
        <v>-635</v>
      </c>
      <c r="E58" s="47">
        <f>E52</f>
        <v>-2088.5</v>
      </c>
      <c r="F58" s="46">
        <f>F52</f>
        <v>63</v>
      </c>
    </row>
    <row r="59" spans="1:6" x14ac:dyDescent="0.25">
      <c r="A59" s="20" t="s">
        <v>58</v>
      </c>
      <c r="B59" s="21"/>
      <c r="C59" s="42">
        <f>C57+C58</f>
        <v>3802.1200000000008</v>
      </c>
      <c r="D59" s="42">
        <f t="shared" ref="D59:F59" si="1">D57+D58</f>
        <v>3167.1200000000008</v>
      </c>
      <c r="E59" s="5">
        <f t="shared" si="1"/>
        <v>1713.6200000000008</v>
      </c>
      <c r="F59" s="42">
        <f t="shared" si="1"/>
        <v>1776.6200000000008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46" workbookViewId="0">
      <selection activeCell="J58" sqref="J58"/>
    </sheetView>
  </sheetViews>
  <sheetFormatPr defaultRowHeight="15" x14ac:dyDescent="0.25"/>
  <cols>
    <col min="2" max="2" width="30.5703125" customWidth="1"/>
    <col min="3" max="3" width="10.85546875" customWidth="1"/>
    <col min="4" max="4" width="11.5703125" customWidth="1"/>
    <col min="5" max="5" width="11.85546875" style="58" customWidth="1"/>
    <col min="6" max="6" width="11" style="58" customWidth="1"/>
  </cols>
  <sheetData>
    <row r="1" spans="1:6" ht="15.75" x14ac:dyDescent="0.25">
      <c r="A1" s="1" t="s">
        <v>0</v>
      </c>
      <c r="B1" s="2"/>
      <c r="C1" s="5"/>
      <c r="D1" s="6"/>
    </row>
    <row r="2" spans="1:6" x14ac:dyDescent="0.25">
      <c r="A2" s="7"/>
      <c r="B2" s="8"/>
      <c r="C2" s="11"/>
      <c r="D2" s="12"/>
    </row>
    <row r="3" spans="1:6" x14ac:dyDescent="0.25">
      <c r="A3" s="13" t="s">
        <v>1</v>
      </c>
      <c r="B3" s="14"/>
      <c r="C3" s="5" t="s">
        <v>60</v>
      </c>
      <c r="D3" s="6" t="s">
        <v>3</v>
      </c>
      <c r="E3" s="56" t="s">
        <v>4</v>
      </c>
      <c r="F3" s="56" t="s">
        <v>3</v>
      </c>
    </row>
    <row r="4" spans="1:6" ht="33.75" customHeight="1" x14ac:dyDescent="0.25">
      <c r="A4" s="13"/>
      <c r="B4" s="14"/>
      <c r="C4" s="11" t="s">
        <v>7</v>
      </c>
      <c r="D4" s="12" t="s">
        <v>8</v>
      </c>
      <c r="E4" s="57" t="s">
        <v>8</v>
      </c>
      <c r="F4" s="57" t="s">
        <v>70</v>
      </c>
    </row>
    <row r="5" spans="1:6" x14ac:dyDescent="0.25">
      <c r="A5" s="16" t="s">
        <v>9</v>
      </c>
      <c r="B5" s="17"/>
      <c r="C5" s="19" t="s">
        <v>10</v>
      </c>
      <c r="D5" s="18" t="s">
        <v>10</v>
      </c>
      <c r="E5" s="18" t="s">
        <v>10</v>
      </c>
      <c r="F5" s="18" t="s">
        <v>10</v>
      </c>
    </row>
    <row r="6" spans="1:6" x14ac:dyDescent="0.25">
      <c r="A6" s="20" t="s">
        <v>11</v>
      </c>
      <c r="B6" s="21"/>
      <c r="C6" s="23"/>
      <c r="D6" s="8"/>
    </row>
    <row r="7" spans="1:6" x14ac:dyDescent="0.25">
      <c r="A7" s="7" t="s">
        <v>12</v>
      </c>
      <c r="B7" s="8"/>
      <c r="C7" s="23">
        <v>2000</v>
      </c>
      <c r="D7" s="8">
        <v>2300</v>
      </c>
      <c r="E7" s="58">
        <v>2300</v>
      </c>
      <c r="F7" s="58">
        <v>2300</v>
      </c>
    </row>
    <row r="8" spans="1:6" x14ac:dyDescent="0.25">
      <c r="A8" s="7" t="s">
        <v>13</v>
      </c>
      <c r="B8" s="8"/>
      <c r="C8" s="9">
        <v>0</v>
      </c>
      <c r="D8" s="9">
        <v>0</v>
      </c>
      <c r="E8" s="59">
        <v>0</v>
      </c>
      <c r="F8" s="59">
        <v>0</v>
      </c>
    </row>
    <row r="9" spans="1:6" x14ac:dyDescent="0.25">
      <c r="A9" s="7" t="s">
        <v>14</v>
      </c>
      <c r="B9" s="8"/>
      <c r="C9" s="23"/>
      <c r="D9" s="8">
        <v>100</v>
      </c>
      <c r="E9" s="58">
        <v>220</v>
      </c>
      <c r="F9" s="58">
        <v>90</v>
      </c>
    </row>
    <row r="10" spans="1:6" x14ac:dyDescent="0.25">
      <c r="A10" s="7" t="s">
        <v>15</v>
      </c>
      <c r="B10" s="8"/>
      <c r="C10" s="23">
        <v>2863.5</v>
      </c>
      <c r="D10" s="66" t="s">
        <v>69</v>
      </c>
      <c r="E10" s="62" t="s">
        <v>69</v>
      </c>
      <c r="F10" s="62" t="s">
        <v>69</v>
      </c>
    </row>
    <row r="11" spans="1:6" x14ac:dyDescent="0.25">
      <c r="A11" s="7" t="s">
        <v>61</v>
      </c>
      <c r="B11" s="8"/>
      <c r="C11" s="23">
        <v>90</v>
      </c>
      <c r="D11" s="66" t="s">
        <v>69</v>
      </c>
      <c r="E11" s="62" t="s">
        <v>69</v>
      </c>
      <c r="F11" s="62" t="s">
        <v>69</v>
      </c>
    </row>
    <row r="12" spans="1:6" x14ac:dyDescent="0.25">
      <c r="A12" s="7" t="s">
        <v>16</v>
      </c>
      <c r="B12" s="8"/>
      <c r="C12" s="23"/>
      <c r="D12" s="8" t="s">
        <v>69</v>
      </c>
      <c r="E12" s="58">
        <v>600</v>
      </c>
    </row>
    <row r="13" spans="1:6" x14ac:dyDescent="0.25">
      <c r="A13" s="20" t="s">
        <v>17</v>
      </c>
      <c r="B13" s="21"/>
      <c r="C13" s="15">
        <f>SUM(C7:C12)</f>
        <v>4953.5</v>
      </c>
      <c r="D13" s="21">
        <f>SUM(D7:D12)</f>
        <v>2400</v>
      </c>
      <c r="E13" s="21">
        <f>SUM(E7:E12)</f>
        <v>3120</v>
      </c>
      <c r="F13" s="21">
        <f>SUM(F7:F12)</f>
        <v>2390</v>
      </c>
    </row>
    <row r="14" spans="1:6" x14ac:dyDescent="0.25">
      <c r="A14" s="7"/>
      <c r="B14" s="8"/>
      <c r="C14" s="23"/>
      <c r="D14" s="8"/>
    </row>
    <row r="15" spans="1:6" x14ac:dyDescent="0.25">
      <c r="A15" s="20" t="s">
        <v>18</v>
      </c>
      <c r="B15" s="21"/>
      <c r="C15" s="23"/>
      <c r="D15" s="8"/>
    </row>
    <row r="16" spans="1:6" x14ac:dyDescent="0.25">
      <c r="A16" s="16" t="s">
        <v>19</v>
      </c>
      <c r="B16" s="17"/>
      <c r="C16" s="23"/>
      <c r="D16" s="8"/>
    </row>
    <row r="17" spans="1:6" x14ac:dyDescent="0.25">
      <c r="A17" s="7" t="s">
        <v>20</v>
      </c>
      <c r="B17" s="8"/>
      <c r="C17" s="23">
        <v>648.16</v>
      </c>
      <c r="D17" s="8">
        <v>700</v>
      </c>
      <c r="E17" s="58">
        <v>700</v>
      </c>
      <c r="F17" s="58">
        <v>700</v>
      </c>
    </row>
    <row r="18" spans="1:6" x14ac:dyDescent="0.25">
      <c r="A18" s="7" t="s">
        <v>21</v>
      </c>
      <c r="B18" s="8"/>
      <c r="C18" s="23">
        <v>133.07</v>
      </c>
      <c r="D18" s="8">
        <v>137</v>
      </c>
      <c r="E18" s="58">
        <v>137</v>
      </c>
      <c r="F18" s="58">
        <v>137</v>
      </c>
    </row>
    <row r="19" spans="1:6" x14ac:dyDescent="0.25">
      <c r="A19" s="7" t="s">
        <v>22</v>
      </c>
      <c r="B19" s="8"/>
      <c r="C19" s="54" t="s">
        <v>69</v>
      </c>
      <c r="D19" s="66" t="s">
        <v>69</v>
      </c>
      <c r="E19" s="58">
        <f>35*1.2</f>
        <v>42</v>
      </c>
      <c r="F19" s="62" t="s">
        <v>69</v>
      </c>
    </row>
    <row r="20" spans="1:6" x14ac:dyDescent="0.25">
      <c r="A20" s="7" t="s">
        <v>23</v>
      </c>
      <c r="B20" s="8"/>
      <c r="C20" s="23">
        <v>355.88</v>
      </c>
      <c r="D20" s="8">
        <v>350</v>
      </c>
      <c r="E20" s="58">
        <v>360</v>
      </c>
      <c r="F20" s="58">
        <v>360</v>
      </c>
    </row>
    <row r="21" spans="1:6" x14ac:dyDescent="0.25">
      <c r="A21" s="7" t="s">
        <v>24</v>
      </c>
      <c r="B21" s="8"/>
      <c r="C21" s="67" t="s">
        <v>69</v>
      </c>
      <c r="D21" s="67" t="s">
        <v>69</v>
      </c>
      <c r="E21" s="67" t="s">
        <v>69</v>
      </c>
      <c r="F21" s="67" t="s">
        <v>69</v>
      </c>
    </row>
    <row r="22" spans="1:6" x14ac:dyDescent="0.25">
      <c r="A22" s="7" t="s">
        <v>25</v>
      </c>
      <c r="B22" s="8"/>
      <c r="C22" s="67" t="s">
        <v>69</v>
      </c>
      <c r="D22" s="67" t="s">
        <v>69</v>
      </c>
      <c r="E22" s="67" t="s">
        <v>69</v>
      </c>
      <c r="F22" s="67" t="s">
        <v>69</v>
      </c>
    </row>
    <row r="23" spans="1:6" x14ac:dyDescent="0.25">
      <c r="A23" s="7" t="s">
        <v>26</v>
      </c>
      <c r="B23" s="8"/>
      <c r="C23" s="67" t="s">
        <v>69</v>
      </c>
      <c r="D23" s="67" t="s">
        <v>69</v>
      </c>
      <c r="E23" s="67" t="s">
        <v>69</v>
      </c>
      <c r="F23" s="67" t="s">
        <v>69</v>
      </c>
    </row>
    <row r="24" spans="1:6" x14ac:dyDescent="0.25">
      <c r="A24" s="7" t="s">
        <v>28</v>
      </c>
      <c r="B24" s="8"/>
      <c r="C24" s="54" t="s">
        <v>69</v>
      </c>
      <c r="D24" s="8">
        <v>50</v>
      </c>
      <c r="E24" s="60">
        <v>20</v>
      </c>
      <c r="F24" s="58">
        <v>20</v>
      </c>
    </row>
    <row r="25" spans="1:6" x14ac:dyDescent="0.25">
      <c r="A25" s="7" t="s">
        <v>29</v>
      </c>
      <c r="B25" s="8"/>
      <c r="C25" s="68" t="s">
        <v>71</v>
      </c>
      <c r="D25" s="68" t="s">
        <v>71</v>
      </c>
      <c r="E25" s="68" t="s">
        <v>71</v>
      </c>
      <c r="F25" s="68" t="s">
        <v>71</v>
      </c>
    </row>
    <row r="26" spans="1:6" x14ac:dyDescent="0.25">
      <c r="A26" s="7" t="s">
        <v>31</v>
      </c>
      <c r="B26" s="8"/>
      <c r="C26" s="28">
        <v>380</v>
      </c>
      <c r="D26" s="29">
        <v>120</v>
      </c>
      <c r="E26" s="58">
        <v>120</v>
      </c>
      <c r="F26" s="58">
        <v>120</v>
      </c>
    </row>
    <row r="27" spans="1:6" x14ac:dyDescent="0.25">
      <c r="A27" s="16" t="s">
        <v>33</v>
      </c>
      <c r="B27" s="17"/>
      <c r="C27" s="31">
        <f>SUM(C17:C26)</f>
        <v>1517.1100000000001</v>
      </c>
      <c r="D27" s="30">
        <f>SUM(D17:D26)</f>
        <v>1357</v>
      </c>
      <c r="E27" s="30">
        <f>SUM(E17:E26)</f>
        <v>1379</v>
      </c>
      <c r="F27" s="30">
        <f>SUM(F17:F26)</f>
        <v>1337</v>
      </c>
    </row>
    <row r="28" spans="1:6" x14ac:dyDescent="0.25">
      <c r="A28" s="7"/>
      <c r="B28" s="8"/>
      <c r="C28" s="27"/>
      <c r="D28" s="17"/>
    </row>
    <row r="29" spans="1:6" x14ac:dyDescent="0.25">
      <c r="A29" s="16" t="s">
        <v>34</v>
      </c>
      <c r="B29" s="17"/>
      <c r="C29" s="27"/>
      <c r="D29" s="17"/>
    </row>
    <row r="30" spans="1:6" x14ac:dyDescent="0.25">
      <c r="A30" s="33" t="s">
        <v>35</v>
      </c>
      <c r="B30" s="17"/>
      <c r="C30" s="23">
        <v>50</v>
      </c>
      <c r="D30" s="8">
        <v>50</v>
      </c>
      <c r="E30" s="58">
        <v>50</v>
      </c>
      <c r="F30" s="58">
        <v>50</v>
      </c>
    </row>
    <row r="31" spans="1:6" x14ac:dyDescent="0.25">
      <c r="A31" s="7" t="s">
        <v>59</v>
      </c>
      <c r="B31" s="8"/>
      <c r="C31" s="23">
        <v>45</v>
      </c>
      <c r="D31" s="8">
        <v>45</v>
      </c>
      <c r="E31" s="58">
        <v>45</v>
      </c>
      <c r="F31" s="58">
        <v>45</v>
      </c>
    </row>
    <row r="32" spans="1:6" x14ac:dyDescent="0.25">
      <c r="A32" s="7" t="s">
        <v>36</v>
      </c>
      <c r="B32" s="8"/>
      <c r="C32" s="23">
        <v>45</v>
      </c>
      <c r="D32" s="8">
        <v>45</v>
      </c>
      <c r="E32" s="58">
        <v>45</v>
      </c>
      <c r="F32" s="58">
        <v>45</v>
      </c>
    </row>
    <row r="33" spans="1:6" x14ac:dyDescent="0.25">
      <c r="A33" s="7" t="s">
        <v>37</v>
      </c>
      <c r="B33" s="8"/>
      <c r="C33" s="23">
        <v>45</v>
      </c>
      <c r="D33" s="8">
        <v>45</v>
      </c>
      <c r="E33" s="58">
        <v>45</v>
      </c>
      <c r="F33" s="58">
        <v>45</v>
      </c>
    </row>
    <row r="34" spans="1:6" x14ac:dyDescent="0.25">
      <c r="A34" s="7" t="s">
        <v>38</v>
      </c>
      <c r="B34" s="8"/>
      <c r="C34" s="54" t="s">
        <v>72</v>
      </c>
      <c r="D34" s="54" t="s">
        <v>72</v>
      </c>
      <c r="E34" s="54" t="s">
        <v>72</v>
      </c>
      <c r="F34" s="54" t="s">
        <v>72</v>
      </c>
    </row>
    <row r="35" spans="1:6" x14ac:dyDescent="0.25">
      <c r="A35" s="7" t="s">
        <v>39</v>
      </c>
      <c r="B35" s="8"/>
      <c r="C35" s="54" t="s">
        <v>72</v>
      </c>
      <c r="D35" s="54" t="s">
        <v>72</v>
      </c>
      <c r="E35" s="54" t="s">
        <v>72</v>
      </c>
      <c r="F35" s="54" t="s">
        <v>72</v>
      </c>
    </row>
    <row r="36" spans="1:6" x14ac:dyDescent="0.25">
      <c r="A36" s="16" t="s">
        <v>42</v>
      </c>
      <c r="B36" s="17"/>
      <c r="C36" s="30">
        <f t="shared" ref="C36:F36" si="0">SUM(C30:C35)</f>
        <v>185</v>
      </c>
      <c r="D36" s="30">
        <f t="shared" si="0"/>
        <v>185</v>
      </c>
      <c r="E36" s="30">
        <f t="shared" si="0"/>
        <v>185</v>
      </c>
      <c r="F36" s="30">
        <f t="shared" si="0"/>
        <v>185</v>
      </c>
    </row>
    <row r="37" spans="1:6" x14ac:dyDescent="0.25">
      <c r="A37" s="7"/>
      <c r="B37" s="8"/>
      <c r="C37" s="23"/>
      <c r="D37" s="8"/>
    </row>
    <row r="38" spans="1:6" x14ac:dyDescent="0.25">
      <c r="A38" s="16" t="s">
        <v>43</v>
      </c>
      <c r="B38" s="17"/>
      <c r="C38" s="23"/>
      <c r="D38" s="8"/>
    </row>
    <row r="39" spans="1:6" x14ac:dyDescent="0.25">
      <c r="A39" s="7" t="s">
        <v>44</v>
      </c>
      <c r="B39" s="8"/>
      <c r="C39" s="23">
        <v>45</v>
      </c>
      <c r="D39" s="8">
        <v>45</v>
      </c>
      <c r="E39" s="58">
        <v>45</v>
      </c>
      <c r="F39" s="58">
        <v>45</v>
      </c>
    </row>
    <row r="40" spans="1:6" x14ac:dyDescent="0.25">
      <c r="A40" s="16" t="s">
        <v>45</v>
      </c>
      <c r="B40" s="17"/>
      <c r="C40" s="31">
        <f>SUM(C39:C39)</f>
        <v>45</v>
      </c>
      <c r="D40" s="32">
        <f>SUM(D39:D39)</f>
        <v>45</v>
      </c>
      <c r="E40" s="32">
        <f>SUM(E39:E39)</f>
        <v>45</v>
      </c>
      <c r="F40" s="32">
        <f>SUM(F39:F39)</f>
        <v>45</v>
      </c>
    </row>
    <row r="41" spans="1:6" x14ac:dyDescent="0.25">
      <c r="A41" s="7"/>
      <c r="B41" s="8"/>
      <c r="C41" s="34"/>
      <c r="D41" s="26"/>
    </row>
    <row r="42" spans="1:6" x14ac:dyDescent="0.25">
      <c r="A42" s="48" t="s">
        <v>62</v>
      </c>
      <c r="B42" s="8"/>
      <c r="C42" s="34"/>
      <c r="D42" s="26"/>
    </row>
    <row r="43" spans="1:6" x14ac:dyDescent="0.25">
      <c r="A43" s="7" t="s">
        <v>63</v>
      </c>
      <c r="B43" s="8"/>
      <c r="C43" s="28">
        <v>50</v>
      </c>
      <c r="D43" s="29">
        <v>50</v>
      </c>
      <c r="E43" s="58">
        <v>50</v>
      </c>
      <c r="F43" s="58">
        <v>50</v>
      </c>
    </row>
    <row r="44" spans="1:6" x14ac:dyDescent="0.25">
      <c r="A44" s="48" t="s">
        <v>64</v>
      </c>
      <c r="B44" s="8"/>
      <c r="C44" s="49">
        <f t="shared" ref="C44:F44" si="1">SUM(C43)</f>
        <v>50</v>
      </c>
      <c r="D44" s="49">
        <f t="shared" si="1"/>
        <v>50</v>
      </c>
      <c r="E44" s="61">
        <f t="shared" si="1"/>
        <v>50</v>
      </c>
      <c r="F44" s="61">
        <f t="shared" si="1"/>
        <v>50</v>
      </c>
    </row>
    <row r="45" spans="1:6" x14ac:dyDescent="0.25">
      <c r="A45" s="7"/>
      <c r="B45" s="8"/>
      <c r="C45" s="28"/>
      <c r="D45" s="29"/>
    </row>
    <row r="46" spans="1:6" x14ac:dyDescent="0.25">
      <c r="A46" s="48" t="s">
        <v>65</v>
      </c>
      <c r="B46" s="8"/>
      <c r="C46" s="28"/>
      <c r="D46" s="29"/>
    </row>
    <row r="47" spans="1:6" x14ac:dyDescent="0.25">
      <c r="A47" s="33" t="s">
        <v>47</v>
      </c>
      <c r="B47" s="29"/>
      <c r="C47" s="69" t="s">
        <v>69</v>
      </c>
      <c r="D47" s="69" t="s">
        <v>69</v>
      </c>
      <c r="E47" s="69" t="s">
        <v>69</v>
      </c>
      <c r="F47" s="69" t="s">
        <v>69</v>
      </c>
    </row>
    <row r="48" spans="1:6" x14ac:dyDescent="0.25">
      <c r="A48" s="7" t="s">
        <v>66</v>
      </c>
      <c r="B48" s="8"/>
      <c r="C48" s="28">
        <v>150</v>
      </c>
      <c r="D48" s="55" t="s">
        <v>69</v>
      </c>
      <c r="E48" s="55" t="s">
        <v>69</v>
      </c>
      <c r="F48" s="55" t="s">
        <v>69</v>
      </c>
    </row>
    <row r="49" spans="1:10" x14ac:dyDescent="0.25">
      <c r="A49" s="48" t="s">
        <v>67</v>
      </c>
      <c r="B49" s="8"/>
      <c r="C49" s="50">
        <f t="shared" ref="C49:E49" si="2">SUM(C47:C48)</f>
        <v>150</v>
      </c>
      <c r="D49" s="55"/>
      <c r="E49" s="55"/>
      <c r="F49" s="55"/>
    </row>
    <row r="50" spans="1:10" x14ac:dyDescent="0.25">
      <c r="A50" s="48"/>
      <c r="B50" s="8"/>
      <c r="C50" s="24"/>
      <c r="D50" s="24"/>
    </row>
    <row r="51" spans="1:10" x14ac:dyDescent="0.25">
      <c r="A51" s="16" t="s">
        <v>46</v>
      </c>
      <c r="B51" s="17"/>
      <c r="C51" s="34"/>
      <c r="D51" s="26"/>
    </row>
    <row r="52" spans="1:10" x14ac:dyDescent="0.25">
      <c r="A52" s="33" t="s">
        <v>48</v>
      </c>
      <c r="B52" s="29"/>
      <c r="C52" s="34">
        <v>4201.8</v>
      </c>
      <c r="D52" s="26">
        <v>200</v>
      </c>
      <c r="E52" s="58">
        <v>200</v>
      </c>
      <c r="F52" s="58">
        <v>200</v>
      </c>
    </row>
    <row r="53" spans="1:10" x14ac:dyDescent="0.25">
      <c r="A53" s="33" t="s">
        <v>49</v>
      </c>
      <c r="B53" s="29"/>
      <c r="C53" s="69" t="s">
        <v>69</v>
      </c>
      <c r="D53" s="69" t="s">
        <v>69</v>
      </c>
      <c r="E53" s="63">
        <v>420</v>
      </c>
      <c r="F53" s="62" t="s">
        <v>69</v>
      </c>
    </row>
    <row r="54" spans="1:10" x14ac:dyDescent="0.25">
      <c r="A54" s="33" t="s">
        <v>68</v>
      </c>
      <c r="B54" s="29"/>
      <c r="C54" s="69" t="s">
        <v>69</v>
      </c>
      <c r="D54" s="69" t="s">
        <v>69</v>
      </c>
      <c r="E54" s="63">
        <v>250</v>
      </c>
      <c r="F54" s="62" t="s">
        <v>69</v>
      </c>
    </row>
    <row r="55" spans="1:10" x14ac:dyDescent="0.25">
      <c r="A55" s="33" t="s">
        <v>50</v>
      </c>
      <c r="B55" s="29"/>
      <c r="C55" s="69" t="s">
        <v>69</v>
      </c>
      <c r="D55" s="69" t="s">
        <v>69</v>
      </c>
      <c r="E55" s="69" t="s">
        <v>69</v>
      </c>
      <c r="F55" s="69" t="s">
        <v>69</v>
      </c>
    </row>
    <row r="56" spans="1:10" x14ac:dyDescent="0.25">
      <c r="A56" s="33" t="s">
        <v>51</v>
      </c>
      <c r="B56" s="29"/>
      <c r="C56" s="28"/>
      <c r="D56" s="17">
        <v>500</v>
      </c>
      <c r="E56" s="58">
        <v>500</v>
      </c>
      <c r="F56" s="58">
        <v>500</v>
      </c>
    </row>
    <row r="57" spans="1:10" x14ac:dyDescent="0.25">
      <c r="A57" s="16" t="s">
        <v>52</v>
      </c>
      <c r="B57" s="17"/>
      <c r="C57" s="51">
        <f t="shared" ref="C57:F57" si="3">+SUM(C52:C56)</f>
        <v>4201.8</v>
      </c>
      <c r="D57" s="51">
        <f t="shared" si="3"/>
        <v>700</v>
      </c>
      <c r="E57" s="51">
        <f t="shared" si="3"/>
        <v>1370</v>
      </c>
      <c r="F57" s="51">
        <f t="shared" si="3"/>
        <v>700</v>
      </c>
    </row>
    <row r="58" spans="1:10" x14ac:dyDescent="0.25">
      <c r="A58" s="7"/>
      <c r="B58" s="8"/>
      <c r="C58" s="15"/>
      <c r="D58" s="21"/>
      <c r="J58" t="s">
        <v>73</v>
      </c>
    </row>
    <row r="59" spans="1:10" x14ac:dyDescent="0.25">
      <c r="A59" s="20" t="s">
        <v>53</v>
      </c>
      <c r="B59" s="21"/>
      <c r="C59" s="52">
        <f t="shared" ref="C59:F59" si="4">+C27+C36+C40+C44+C49+C57</f>
        <v>6148.91</v>
      </c>
      <c r="D59" s="52">
        <f t="shared" si="4"/>
        <v>2337</v>
      </c>
      <c r="E59" s="52">
        <f t="shared" si="4"/>
        <v>3029</v>
      </c>
      <c r="F59" s="52">
        <f t="shared" si="4"/>
        <v>2317</v>
      </c>
    </row>
    <row r="60" spans="1:10" x14ac:dyDescent="0.25">
      <c r="A60" s="20"/>
      <c r="B60" s="21"/>
      <c r="C60" s="15"/>
      <c r="D60" s="21"/>
    </row>
    <row r="61" spans="1:10" x14ac:dyDescent="0.25">
      <c r="A61" s="20" t="s">
        <v>54</v>
      </c>
      <c r="B61" s="21"/>
      <c r="C61" s="53">
        <f>C13-C59</f>
        <v>-1195.4099999999999</v>
      </c>
      <c r="D61" s="53">
        <f>D13-D59</f>
        <v>63</v>
      </c>
      <c r="E61" s="53">
        <f>E13-E59</f>
        <v>91</v>
      </c>
      <c r="F61" s="53">
        <f>F13-F59</f>
        <v>73</v>
      </c>
    </row>
    <row r="62" spans="1:10" x14ac:dyDescent="0.25">
      <c r="A62" s="20"/>
      <c r="B62" s="21"/>
      <c r="C62" s="23"/>
      <c r="D62" s="8"/>
    </row>
    <row r="63" spans="1:10" x14ac:dyDescent="0.25">
      <c r="A63" s="39"/>
      <c r="B63" s="40"/>
      <c r="C63" s="23"/>
      <c r="D63" s="8"/>
    </row>
    <row r="64" spans="1:10" x14ac:dyDescent="0.25">
      <c r="A64" s="13" t="s">
        <v>55</v>
      </c>
      <c r="B64" s="21"/>
      <c r="C64" s="23"/>
      <c r="D64" s="8"/>
    </row>
    <row r="65" spans="1:6" x14ac:dyDescent="0.25">
      <c r="A65" s="7"/>
      <c r="B65" s="8"/>
      <c r="C65" s="23"/>
      <c r="D65" s="8"/>
    </row>
    <row r="66" spans="1:6" x14ac:dyDescent="0.25">
      <c r="A66" s="20" t="s">
        <v>56</v>
      </c>
      <c r="B66" s="21"/>
      <c r="C66" s="23">
        <v>3802.12</v>
      </c>
      <c r="D66" s="44">
        <f>C68</f>
        <v>2606.71</v>
      </c>
      <c r="E66" s="64">
        <f>C68</f>
        <v>2606.71</v>
      </c>
      <c r="F66" s="65">
        <f>E68</f>
        <v>2697.71</v>
      </c>
    </row>
    <row r="67" spans="1:6" x14ac:dyDescent="0.25">
      <c r="A67" s="7" t="s">
        <v>57</v>
      </c>
      <c r="B67" s="8"/>
      <c r="C67" s="43">
        <f t="shared" ref="C67:F67" si="5">C61</f>
        <v>-1195.4099999999999</v>
      </c>
      <c r="D67" s="43">
        <f t="shared" si="5"/>
        <v>63</v>
      </c>
      <c r="E67" s="65">
        <f t="shared" si="5"/>
        <v>91</v>
      </c>
      <c r="F67" s="65">
        <f t="shared" si="5"/>
        <v>73</v>
      </c>
    </row>
    <row r="68" spans="1:6" x14ac:dyDescent="0.25">
      <c r="A68" s="20" t="s">
        <v>58</v>
      </c>
      <c r="B68" s="21"/>
      <c r="C68" s="5">
        <f t="shared" ref="C68" si="6">C66+C67</f>
        <v>2606.71</v>
      </c>
      <c r="D68" s="42">
        <f t="shared" ref="D68:F68" si="7">D66+D67</f>
        <v>2669.71</v>
      </c>
      <c r="E68" s="42">
        <f t="shared" si="7"/>
        <v>2697.71</v>
      </c>
      <c r="F68" s="42">
        <f t="shared" si="7"/>
        <v>2770.71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Forecast2017-18</vt:lpstr>
      <vt:lpstr>Forecast 2018-19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2017-11-07T15:13:49Z</cp:lastPrinted>
  <dcterms:created xsi:type="dcterms:W3CDTF">2016-11-09T14:34:12Z</dcterms:created>
  <dcterms:modified xsi:type="dcterms:W3CDTF">2017-11-07T15:22:08Z</dcterms:modified>
</cp:coreProperties>
</file>